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1"/>
  </bookViews>
  <sheets>
    <sheet name="-" sheetId="1" r:id="rId1"/>
    <sheet name="2016 Draft PP" sheetId="2" r:id="rId2"/>
    <sheet name="Sheet2" sheetId="3" r:id="rId3"/>
  </sheets>
  <definedNames>
    <definedName name="_xlnm.Print_Area" localSheetId="0">'-'!$A$1:$S$102</definedName>
    <definedName name="_xlnm.Print_Area" localSheetId="1">'2016 Draft PP'!$A$1:$AV$45</definedName>
  </definedNames>
  <calcPr fullCalcOnLoad="1"/>
</workbook>
</file>

<file path=xl/sharedStrings.xml><?xml version="1.0" encoding="utf-8"?>
<sst xmlns="http://schemas.openxmlformats.org/spreadsheetml/2006/main" count="73" uniqueCount="48">
  <si>
    <t>MANAGEMENT CONSULTING SERVICES</t>
  </si>
  <si>
    <t xml:space="preserve">PROFIT  PLAN </t>
  </si>
  <si>
    <t xml:space="preserve">DIRECT </t>
  </si>
  <si>
    <t>INDIRECT</t>
  </si>
  <si>
    <t>Principal</t>
  </si>
  <si>
    <t xml:space="preserve">  Sub-Total:</t>
  </si>
  <si>
    <t>Admin. Staff</t>
  </si>
  <si>
    <t>Totals:</t>
  </si>
  <si>
    <t>Prof./Tech. Staff</t>
  </si>
  <si>
    <t>BILLING RATE</t>
  </si>
  <si>
    <t>Average</t>
  </si>
  <si>
    <t>HOURLY</t>
  </si>
  <si>
    <t xml:space="preserve">TOTAL DIRECT </t>
  </si>
  <si>
    <t>RATE</t>
  </si>
  <si>
    <t>SALARY</t>
  </si>
  <si>
    <t>ANNUAL</t>
  </si>
  <si>
    <t>Legend:</t>
  </si>
  <si>
    <t>LABOR HOURS</t>
  </si>
  <si>
    <t xml:space="preserve"> </t>
  </si>
  <si>
    <t>B-E RATE</t>
  </si>
  <si>
    <t>NET BILLING</t>
  </si>
  <si>
    <t>MULTIPLE</t>
  </si>
  <si>
    <t>PROJECTED</t>
  </si>
  <si>
    <t>BILLING</t>
  </si>
  <si>
    <t>UTILIZT'N</t>
  </si>
  <si>
    <t>FIRM AVG.</t>
  </si>
  <si>
    <t>B-E COST</t>
  </si>
  <si>
    <t>BLACKSMITH &amp; SANTIAGO, ARCHITECTS</t>
  </si>
  <si>
    <t>Prepared By: Steve L. Wintner, AIA Emeritus</t>
  </si>
  <si>
    <t>DRAFT PROFIT PLAN for 2017</t>
  </si>
  <si>
    <t>John Blacksmith</t>
  </si>
  <si>
    <t>Maria Santiago</t>
  </si>
  <si>
    <t>Juan Herrero</t>
  </si>
  <si>
    <t>Maria St. James</t>
  </si>
  <si>
    <t>Johannes Schmied</t>
  </si>
  <si>
    <t>Jean Forgeron</t>
  </si>
  <si>
    <t>Contract Labor</t>
  </si>
  <si>
    <t>CAD/BIM Outsource</t>
  </si>
  <si>
    <t>CY '2017</t>
  </si>
  <si>
    <t>ASSUME @ 2.50*</t>
  </si>
  <si>
    <t>* = Break-Even rate either from Y-E 2016 (if known), or 3rd Qtr. 2016</t>
  </si>
  <si>
    <t>LABOR</t>
  </si>
  <si>
    <t>PROFIT</t>
  </si>
  <si>
    <t>PERCENTAGE</t>
  </si>
  <si>
    <t>DOLLARS</t>
  </si>
  <si>
    <t>Not Incl. Contract</t>
  </si>
  <si>
    <t>Labor</t>
  </si>
  <si>
    <t>Incl. Contract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</si>
</sst>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;[Red]&quot;$&quot;#,##0"/>
    <numFmt numFmtId="166" formatCode="&quot;$&quot;#,##0"/>
    <numFmt numFmtId="167" formatCode="0.00;[Red]0.00"/>
    <numFmt numFmtId="168" formatCode="&quot;$&quot;#,##0.00"/>
    <numFmt numFmtId="169" formatCode="&quot;$&quot;#,##0.0_);\(&quot;$&quot;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;[Red]#,##0"/>
    <numFmt numFmtId="175" formatCode="&quot;$&quot;#,##0.0000_);\(&quot;$&quot;#,##0.0000\)"/>
    <numFmt numFmtId="176" formatCode="&quot;$&quot;#,##0.0;[Red]&quot;$&quot;#,##0.0"/>
    <numFmt numFmtId="177" formatCode="&quot;$&quot;#,##0.000_);\(&quot;$&quot;#,##0.000\)"/>
    <numFmt numFmtId="178" formatCode="0.000;[Red]0.000"/>
    <numFmt numFmtId="179" formatCode="0.0000;[Red]0.0000"/>
    <numFmt numFmtId="180" formatCode="0.000"/>
    <numFmt numFmtId="181" formatCode="0.0%"/>
    <numFmt numFmtId="182" formatCode="0;[Red]0"/>
    <numFmt numFmtId="183" formatCode="0.0;[Red]0.0"/>
    <numFmt numFmtId="184" formatCode="#,##0.00;[Red]#,##0.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5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7" fontId="9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5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6" fontId="0" fillId="0" borderId="0" xfId="0" applyNumberFormat="1" applyAlignment="1">
      <alignment/>
    </xf>
    <xf numFmtId="0" fontId="9" fillId="33" borderId="0" xfId="0" applyFont="1" applyFill="1" applyAlignment="1">
      <alignment/>
    </xf>
    <xf numFmtId="0" fontId="53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5" fontId="9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4" fontId="8" fillId="33" borderId="0" xfId="0" applyNumberFormat="1" applyFont="1" applyFill="1" applyAlignment="1">
      <alignment horizontal="left"/>
    </xf>
    <xf numFmtId="0" fontId="53" fillId="33" borderId="0" xfId="0" applyFont="1" applyFill="1" applyAlignment="1">
      <alignment horizontal="left" indent="1"/>
    </xf>
    <xf numFmtId="165" fontId="53" fillId="33" borderId="0" xfId="0" applyNumberFormat="1" applyFont="1" applyFill="1" applyAlignment="1">
      <alignment horizontal="right" indent="1"/>
    </xf>
    <xf numFmtId="165" fontId="54" fillId="33" borderId="10" xfId="0" applyNumberFormat="1" applyFont="1" applyFill="1" applyBorder="1" applyAlignment="1">
      <alignment horizontal="right" indent="1"/>
    </xf>
    <xf numFmtId="0" fontId="54" fillId="33" borderId="0" xfId="0" applyFont="1" applyFill="1" applyAlignment="1">
      <alignment/>
    </xf>
    <xf numFmtId="0" fontId="53" fillId="33" borderId="0" xfId="0" applyFont="1" applyFill="1" applyAlignment="1">
      <alignment horizontal="left" wrapText="1" indent="1"/>
    </xf>
    <xf numFmtId="0" fontId="53" fillId="33" borderId="11" xfId="0" applyFont="1" applyFill="1" applyBorder="1" applyAlignment="1">
      <alignment horizontal="left" indent="1"/>
    </xf>
    <xf numFmtId="165" fontId="53" fillId="33" borderId="11" xfId="0" applyNumberFormat="1" applyFont="1" applyFill="1" applyBorder="1" applyAlignment="1">
      <alignment horizontal="right" indent="1"/>
    </xf>
    <xf numFmtId="165" fontId="54" fillId="33" borderId="0" xfId="0" applyNumberFormat="1" applyFont="1" applyFill="1" applyBorder="1" applyAlignment="1">
      <alignment horizontal="right" indent="1"/>
    </xf>
    <xf numFmtId="9" fontId="54" fillId="33" borderId="0" xfId="0" applyNumberFormat="1" applyFont="1" applyFill="1" applyBorder="1" applyAlignment="1">
      <alignment horizontal="right" indent="1"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1" fillId="33" borderId="0" xfId="0" applyFont="1" applyFill="1" applyBorder="1" applyAlignment="1" quotePrefix="1">
      <alignment horizontal="left"/>
    </xf>
    <xf numFmtId="0" fontId="31" fillId="33" borderId="0" xfId="0" applyFont="1" applyFill="1" applyAlignment="1" quotePrefix="1">
      <alignment horizontal="center"/>
    </xf>
    <xf numFmtId="0" fontId="31" fillId="33" borderId="12" xfId="0" applyFont="1" applyFill="1" applyBorder="1" applyAlignment="1" quotePrefix="1">
      <alignment horizontal="left"/>
    </xf>
    <xf numFmtId="0" fontId="31" fillId="33" borderId="12" xfId="0" applyFont="1" applyFill="1" applyBorder="1" applyAlignment="1">
      <alignment horizontal="center"/>
    </xf>
    <xf numFmtId="0" fontId="33" fillId="33" borderId="0" xfId="0" applyFont="1" applyFill="1" applyAlignment="1" quotePrefix="1">
      <alignment horizontal="left"/>
    </xf>
    <xf numFmtId="9" fontId="32" fillId="33" borderId="0" xfId="0" applyNumberFormat="1" applyFont="1" applyFill="1" applyAlignment="1">
      <alignment/>
    </xf>
    <xf numFmtId="181" fontId="32" fillId="33" borderId="0" xfId="0" applyNumberFormat="1" applyFont="1" applyFill="1" applyAlignment="1">
      <alignment horizontal="center"/>
    </xf>
    <xf numFmtId="165" fontId="32" fillId="33" borderId="0" xfId="0" applyNumberFormat="1" applyFont="1" applyFill="1" applyAlignment="1">
      <alignment horizontal="center"/>
    </xf>
    <xf numFmtId="5" fontId="32" fillId="33" borderId="0" xfId="0" applyNumberFormat="1" applyFont="1" applyFill="1" applyBorder="1" applyAlignment="1">
      <alignment horizontal="center"/>
    </xf>
    <xf numFmtId="5" fontId="32" fillId="33" borderId="0" xfId="0" applyNumberFormat="1" applyFont="1" applyFill="1" applyBorder="1" applyAlignment="1" quotePrefix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5" fontId="32" fillId="33" borderId="0" xfId="0" applyNumberFormat="1" applyFont="1" applyFill="1" applyAlignment="1">
      <alignment horizontal="center"/>
    </xf>
    <xf numFmtId="0" fontId="32" fillId="33" borderId="11" xfId="0" applyFont="1" applyFill="1" applyBorder="1" applyAlignment="1">
      <alignment/>
    </xf>
    <xf numFmtId="181" fontId="32" fillId="33" borderId="11" xfId="0" applyNumberFormat="1" applyFont="1" applyFill="1" applyBorder="1" applyAlignment="1">
      <alignment horizontal="center"/>
    </xf>
    <xf numFmtId="165" fontId="32" fillId="33" borderId="11" xfId="0" applyNumberFormat="1" applyFont="1" applyFill="1" applyBorder="1" applyAlignment="1">
      <alignment horizontal="center"/>
    </xf>
    <xf numFmtId="5" fontId="32" fillId="33" borderId="11" xfId="0" applyNumberFormat="1" applyFont="1" applyFill="1" applyBorder="1" applyAlignment="1">
      <alignment horizontal="center"/>
    </xf>
    <xf numFmtId="5" fontId="32" fillId="33" borderId="11" xfId="0" applyNumberFormat="1" applyFont="1" applyFill="1" applyBorder="1" applyAlignment="1" quotePrefix="1">
      <alignment horizontal="center"/>
    </xf>
    <xf numFmtId="174" fontId="32" fillId="33" borderId="11" xfId="0" applyNumberFormat="1" applyFont="1" applyFill="1" applyBorder="1" applyAlignment="1">
      <alignment horizontal="center"/>
    </xf>
    <xf numFmtId="0" fontId="31" fillId="33" borderId="0" xfId="0" applyFont="1" applyFill="1" applyAlignment="1" quotePrefix="1">
      <alignment horizontal="left"/>
    </xf>
    <xf numFmtId="5" fontId="31" fillId="33" borderId="0" xfId="0" applyNumberFormat="1" applyFont="1" applyFill="1" applyAlignment="1">
      <alignment horizontal="center"/>
    </xf>
    <xf numFmtId="174" fontId="31" fillId="33" borderId="0" xfId="0" applyNumberFormat="1" applyFont="1" applyFill="1" applyAlignment="1">
      <alignment horizontal="center"/>
    </xf>
    <xf numFmtId="167" fontId="31" fillId="33" borderId="0" xfId="0" applyNumberFormat="1" applyFont="1" applyFill="1" applyAlignment="1">
      <alignment horizontal="center"/>
    </xf>
    <xf numFmtId="167" fontId="32" fillId="33" borderId="0" xfId="0" applyNumberFormat="1" applyFont="1" applyFill="1" applyAlignment="1">
      <alignment/>
    </xf>
    <xf numFmtId="164" fontId="32" fillId="33" borderId="0" xfId="0" applyNumberFormat="1" applyFont="1" applyFill="1" applyAlignment="1">
      <alignment horizontal="center"/>
    </xf>
    <xf numFmtId="164" fontId="32" fillId="33" borderId="11" xfId="0" applyNumberFormat="1" applyFont="1" applyFill="1" applyBorder="1" applyAlignment="1">
      <alignment horizontal="center"/>
    </xf>
    <xf numFmtId="7" fontId="32" fillId="33" borderId="0" xfId="0" applyNumberFormat="1" applyFont="1" applyFill="1" applyAlignment="1">
      <alignment horizontal="center"/>
    </xf>
    <xf numFmtId="10" fontId="32" fillId="33" borderId="0" xfId="0" applyNumberFormat="1" applyFont="1" applyFill="1" applyAlignment="1">
      <alignment horizontal="center"/>
    </xf>
    <xf numFmtId="182" fontId="32" fillId="33" borderId="0" xfId="0" applyNumberFormat="1" applyFont="1" applyFill="1" applyAlignment="1">
      <alignment horizontal="center"/>
    </xf>
    <xf numFmtId="7" fontId="32" fillId="33" borderId="11" xfId="0" applyNumberFormat="1" applyFont="1" applyFill="1" applyBorder="1" applyAlignment="1">
      <alignment horizontal="center"/>
    </xf>
    <xf numFmtId="164" fontId="31" fillId="33" borderId="0" xfId="0" applyNumberFormat="1" applyFont="1" applyFill="1" applyAlignment="1">
      <alignment horizontal="center"/>
    </xf>
    <xf numFmtId="165" fontId="31" fillId="33" borderId="0" xfId="0" applyNumberFormat="1" applyFont="1" applyFill="1" applyAlignment="1">
      <alignment horizontal="center"/>
    </xf>
    <xf numFmtId="9" fontId="31" fillId="33" borderId="0" xfId="0" applyNumberFormat="1" applyFont="1" applyFill="1" applyAlignment="1">
      <alignment horizontal="center"/>
    </xf>
    <xf numFmtId="165" fontId="32" fillId="33" borderId="0" xfId="0" applyNumberFormat="1" applyFont="1" applyFill="1" applyBorder="1" applyAlignment="1">
      <alignment/>
    </xf>
    <xf numFmtId="0" fontId="31" fillId="33" borderId="0" xfId="0" applyFont="1" applyFill="1" applyAlignment="1">
      <alignment horizontal="left"/>
    </xf>
    <xf numFmtId="7" fontId="31" fillId="33" borderId="0" xfId="0" applyNumberFormat="1" applyFont="1" applyFill="1" applyAlignment="1">
      <alignment horizontal="center"/>
    </xf>
    <xf numFmtId="10" fontId="31" fillId="33" borderId="0" xfId="0" applyNumberFormat="1" applyFont="1" applyFill="1" applyAlignment="1">
      <alignment horizontal="center"/>
    </xf>
    <xf numFmtId="0" fontId="33" fillId="33" borderId="0" xfId="0" applyFont="1" applyFill="1" applyAlignment="1">
      <alignment/>
    </xf>
    <xf numFmtId="167" fontId="34" fillId="33" borderId="0" xfId="0" applyNumberFormat="1" applyFont="1" applyFill="1" applyAlignment="1">
      <alignment horizontal="center"/>
    </xf>
    <xf numFmtId="0" fontId="34" fillId="33" borderId="0" xfId="0" applyFont="1" applyFill="1" applyAlignment="1">
      <alignment/>
    </xf>
    <xf numFmtId="5" fontId="34" fillId="33" borderId="0" xfId="0" applyNumberFormat="1" applyFont="1" applyFill="1" applyAlignment="1">
      <alignment/>
    </xf>
    <xf numFmtId="10" fontId="32" fillId="33" borderId="11" xfId="0" applyNumberFormat="1" applyFont="1" applyFill="1" applyBorder="1" applyAlignment="1">
      <alignment horizontal="center"/>
    </xf>
    <xf numFmtId="167" fontId="34" fillId="33" borderId="11" xfId="0" applyNumberFormat="1" applyFont="1" applyFill="1" applyBorder="1" applyAlignment="1">
      <alignment horizontal="center"/>
    </xf>
    <xf numFmtId="165" fontId="34" fillId="33" borderId="11" xfId="0" applyNumberFormat="1" applyFont="1" applyFill="1" applyBorder="1" applyAlignment="1">
      <alignment/>
    </xf>
    <xf numFmtId="10" fontId="34" fillId="33" borderId="0" xfId="0" applyNumberFormat="1" applyFont="1" applyFill="1" applyAlignment="1">
      <alignment horizontal="center"/>
    </xf>
    <xf numFmtId="0" fontId="35" fillId="33" borderId="0" xfId="0" applyFont="1" applyFill="1" applyAlignment="1">
      <alignment/>
    </xf>
    <xf numFmtId="0" fontId="31" fillId="33" borderId="0" xfId="0" applyFont="1" applyFill="1" applyAlignment="1">
      <alignment horizontal="right"/>
    </xf>
    <xf numFmtId="167" fontId="32" fillId="33" borderId="0" xfId="0" applyNumberFormat="1" applyFont="1" applyFill="1" applyAlignment="1">
      <alignment horizontal="center"/>
    </xf>
    <xf numFmtId="10" fontId="32" fillId="33" borderId="0" xfId="0" applyNumberFormat="1" applyFont="1" applyFill="1" applyBorder="1" applyAlignment="1">
      <alignment horizontal="center"/>
    </xf>
    <xf numFmtId="5" fontId="32" fillId="33" borderId="0" xfId="0" applyNumberFormat="1" applyFont="1" applyFill="1" applyAlignment="1">
      <alignment/>
    </xf>
    <xf numFmtId="167" fontId="32" fillId="33" borderId="0" xfId="0" applyNumberFormat="1" applyFont="1" applyFill="1" applyBorder="1" applyAlignment="1">
      <alignment horizontal="center"/>
    </xf>
    <xf numFmtId="165" fontId="31" fillId="33" borderId="0" xfId="0" applyNumberFormat="1" applyFont="1" applyFill="1" applyAlignment="1">
      <alignment/>
    </xf>
    <xf numFmtId="167" fontId="32" fillId="33" borderId="11" xfId="0" applyNumberFormat="1" applyFont="1" applyFill="1" applyBorder="1" applyAlignment="1">
      <alignment horizontal="center"/>
    </xf>
    <xf numFmtId="165" fontId="32" fillId="33" borderId="11" xfId="0" applyNumberFormat="1" applyFont="1" applyFill="1" applyBorder="1" applyAlignment="1">
      <alignment/>
    </xf>
    <xf numFmtId="9" fontId="32" fillId="33" borderId="0" xfId="0" applyNumberFormat="1" applyFont="1" applyFill="1" applyAlignment="1">
      <alignment horizontal="center"/>
    </xf>
    <xf numFmtId="9" fontId="32" fillId="33" borderId="11" xfId="0" applyNumberFormat="1" applyFont="1" applyFill="1" applyBorder="1" applyAlignment="1">
      <alignment horizontal="center"/>
    </xf>
    <xf numFmtId="0" fontId="53" fillId="33" borderId="11" xfId="0" applyFont="1" applyFill="1" applyBorder="1" applyAlignment="1">
      <alignment horizontal="left" wrapText="1" indent="1"/>
    </xf>
    <xf numFmtId="5" fontId="32" fillId="33" borderId="11" xfId="0" applyNumberFormat="1" applyFont="1" applyFill="1" applyBorder="1" applyAlignment="1">
      <alignment/>
    </xf>
    <xf numFmtId="174" fontId="32" fillId="33" borderId="0" xfId="0" applyNumberFormat="1" applyFont="1" applyFill="1" applyBorder="1" applyAlignment="1">
      <alignment horizontal="center"/>
    </xf>
    <xf numFmtId="9" fontId="53" fillId="33" borderId="0" xfId="0" applyNumberFormat="1" applyFont="1" applyFill="1" applyBorder="1" applyAlignment="1">
      <alignment horizontal="right" indent="1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64" fontId="53" fillId="33" borderId="11" xfId="0" applyNumberFormat="1" applyFont="1" applyFill="1" applyBorder="1" applyAlignment="1">
      <alignment horizontal="right" indent="1"/>
    </xf>
    <xf numFmtId="165" fontId="31" fillId="33" borderId="0" xfId="0" applyNumberFormat="1" applyFont="1" applyFill="1" applyAlignment="1">
      <alignment horizontal="right"/>
    </xf>
    <xf numFmtId="5" fontId="31" fillId="33" borderId="0" xfId="0" applyNumberFormat="1" applyFont="1" applyFill="1" applyAlignment="1">
      <alignment horizontal="right"/>
    </xf>
    <xf numFmtId="6" fontId="53" fillId="33" borderId="0" xfId="0" applyNumberFormat="1" applyFont="1" applyFill="1" applyAlignment="1">
      <alignment horizontal="center"/>
    </xf>
    <xf numFmtId="6" fontId="54" fillId="33" borderId="10" xfId="0" applyNumberFormat="1" applyFont="1" applyFill="1" applyBorder="1" applyAlignment="1">
      <alignment horizontal="center"/>
    </xf>
    <xf numFmtId="6" fontId="54" fillId="33" borderId="0" xfId="0" applyNumberFormat="1" applyFont="1" applyFill="1" applyBorder="1" applyAlignment="1">
      <alignment horizontal="center"/>
    </xf>
    <xf numFmtId="6" fontId="53" fillId="33" borderId="11" xfId="0" applyNumberFormat="1" applyFont="1" applyFill="1" applyBorder="1" applyAlignment="1">
      <alignment horizontal="center"/>
    </xf>
    <xf numFmtId="6" fontId="53" fillId="33" borderId="0" xfId="0" applyNumberFormat="1" applyFont="1" applyFill="1" applyBorder="1" applyAlignment="1">
      <alignment horizontal="center"/>
    </xf>
    <xf numFmtId="0" fontId="34" fillId="33" borderId="11" xfId="0" applyFont="1" applyFill="1" applyBorder="1" applyAlignment="1">
      <alignment/>
    </xf>
    <xf numFmtId="0" fontId="33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2"/>
  <sheetViews>
    <sheetView zoomScalePageLayoutView="0" workbookViewId="0" topLeftCell="A105">
      <selection activeCell="W44" sqref="W44:Y51"/>
    </sheetView>
  </sheetViews>
  <sheetFormatPr defaultColWidth="9.140625" defaultRowHeight="12.75"/>
  <cols>
    <col min="1" max="1" width="14.00390625" style="0" customWidth="1"/>
    <col min="2" max="2" width="6.8515625" style="0" customWidth="1"/>
    <col min="3" max="3" width="8.00390625" style="0" customWidth="1"/>
    <col min="4" max="4" width="5.57421875" style="0" customWidth="1"/>
    <col min="5" max="5" width="11.140625" style="0" customWidth="1"/>
    <col min="6" max="6" width="1.1484375" style="0" customWidth="1"/>
    <col min="7" max="7" width="14.140625" style="0" customWidth="1"/>
    <col min="8" max="8" width="1.1484375" style="0" customWidth="1"/>
    <col min="9" max="9" width="11.7109375" style="0" customWidth="1"/>
    <col min="10" max="10" width="1.28515625" style="19" customWidth="1"/>
    <col min="11" max="11" width="15.421875" style="0" customWidth="1"/>
    <col min="12" max="12" width="1.1484375" style="0" customWidth="1"/>
    <col min="13" max="13" width="11.421875" style="0" customWidth="1"/>
    <col min="14" max="14" width="1.1484375" style="0" customWidth="1"/>
    <col min="15" max="15" width="12.8515625" style="0" customWidth="1"/>
    <col min="16" max="16" width="1.1484375" style="0" customWidth="1"/>
    <col min="17" max="17" width="13.421875" style="0" customWidth="1"/>
    <col min="18" max="18" width="1.1484375" style="22" customWidth="1"/>
    <col min="19" max="19" width="13.00390625" style="0" customWidth="1"/>
    <col min="20" max="20" width="13.7109375" style="0" customWidth="1"/>
    <col min="21" max="21" width="6.28125" style="0" customWidth="1"/>
    <col min="23" max="23" width="9.28125" style="0" customWidth="1"/>
    <col min="24" max="24" width="15.421875" style="0" customWidth="1"/>
    <col min="25" max="25" width="12.421875" style="0" customWidth="1"/>
    <col min="26" max="26" width="15.7109375" style="0" customWidth="1"/>
  </cols>
  <sheetData>
    <row r="1" spans="1:18" ht="12.75">
      <c r="A1" s="10"/>
      <c r="B1" s="1"/>
      <c r="C1" s="12"/>
      <c r="D1" s="9"/>
      <c r="E1" s="11"/>
      <c r="F1" s="13"/>
      <c r="G1" s="12"/>
      <c r="H1" s="1"/>
      <c r="I1" s="1"/>
      <c r="J1" s="16"/>
      <c r="K1" s="14"/>
      <c r="L1" s="1"/>
      <c r="M1" s="1"/>
      <c r="N1" s="1"/>
      <c r="O1" s="1"/>
      <c r="P1" s="1"/>
      <c r="R1" s="23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6"/>
      <c r="K2" s="1"/>
      <c r="L2" s="1"/>
      <c r="M2" s="1"/>
      <c r="N2" s="1"/>
      <c r="O2" s="1"/>
      <c r="P2" s="1"/>
      <c r="Q2" s="1"/>
      <c r="R2" s="23"/>
    </row>
    <row r="3" spans="1:18" ht="12.75">
      <c r="A3" s="8"/>
      <c r="B3" s="1"/>
      <c r="C3" s="1"/>
      <c r="D3" s="1"/>
      <c r="E3" s="1"/>
      <c r="F3" s="1"/>
      <c r="G3" s="1"/>
      <c r="H3" s="1"/>
      <c r="I3" s="1"/>
      <c r="J3" s="16"/>
      <c r="K3" s="1"/>
      <c r="L3" s="1"/>
      <c r="M3" s="1"/>
      <c r="N3" s="1"/>
      <c r="O3" s="1"/>
      <c r="P3" s="1"/>
      <c r="Q3" s="1"/>
      <c r="R3" s="23"/>
    </row>
    <row r="4" spans="1:18" ht="12.75">
      <c r="A4" s="2"/>
      <c r="B4" s="1"/>
      <c r="C4" s="1"/>
      <c r="D4" s="1"/>
      <c r="E4" s="1"/>
      <c r="F4" s="1"/>
      <c r="G4" s="1"/>
      <c r="H4" s="1"/>
      <c r="I4" s="1"/>
      <c r="J4" s="16"/>
      <c r="K4" s="1"/>
      <c r="L4" s="1"/>
      <c r="M4" s="1"/>
      <c r="N4" s="4"/>
      <c r="O4" s="4"/>
      <c r="P4" s="4"/>
      <c r="R4" s="24"/>
    </row>
    <row r="5" spans="1:18" ht="12.75">
      <c r="A5" s="3"/>
      <c r="B5" s="6"/>
      <c r="C5" s="6"/>
      <c r="D5" s="6"/>
      <c r="E5" s="6"/>
      <c r="F5" s="3"/>
      <c r="G5" s="7"/>
      <c r="H5" s="7"/>
      <c r="I5" s="7"/>
      <c r="J5" s="17"/>
      <c r="K5" s="7"/>
      <c r="L5" s="7"/>
      <c r="M5" s="5"/>
      <c r="N5" s="7"/>
      <c r="O5" s="7"/>
      <c r="P5" s="7"/>
      <c r="R5" s="25"/>
    </row>
    <row r="6" spans="1:18" ht="12.75">
      <c r="A6" s="3"/>
      <c r="B6" s="6"/>
      <c r="C6" s="6"/>
      <c r="D6" s="6"/>
      <c r="E6" s="6"/>
      <c r="F6" s="3"/>
      <c r="G6" s="7"/>
      <c r="H6" s="7"/>
      <c r="I6" s="7"/>
      <c r="J6" s="17"/>
      <c r="K6" s="7"/>
      <c r="L6" s="7"/>
      <c r="M6" s="5"/>
      <c r="N6" s="7"/>
      <c r="O6" s="7"/>
      <c r="P6" s="7"/>
      <c r="R6" s="25"/>
    </row>
    <row r="7" spans="1:18" ht="12.75">
      <c r="A7" s="3"/>
      <c r="B7" s="6"/>
      <c r="C7" s="6"/>
      <c r="D7" s="6"/>
      <c r="E7" s="6"/>
      <c r="F7" s="3"/>
      <c r="G7" s="7"/>
      <c r="H7" s="7"/>
      <c r="I7" s="7"/>
      <c r="J7" s="17"/>
      <c r="K7" s="7"/>
      <c r="L7" s="7"/>
      <c r="M7" s="5"/>
      <c r="N7" s="7"/>
      <c r="O7" s="7"/>
      <c r="P7" s="7"/>
      <c r="R7" s="25"/>
    </row>
    <row r="8" spans="1:28" ht="12.75">
      <c r="A8" s="3"/>
      <c r="B8" s="3"/>
      <c r="C8" s="3"/>
      <c r="D8" s="3"/>
      <c r="E8" s="3"/>
      <c r="F8" s="3"/>
      <c r="G8" s="3"/>
      <c r="H8" s="3"/>
      <c r="I8" s="3"/>
      <c r="J8" s="18"/>
      <c r="K8" s="3"/>
      <c r="L8" s="3"/>
      <c r="M8" s="3"/>
      <c r="N8" s="3"/>
      <c r="O8" s="3"/>
      <c r="P8" s="3"/>
      <c r="Q8" s="3"/>
      <c r="R8" s="26"/>
      <c r="AB8" s="1"/>
    </row>
    <row r="9" spans="1:28" ht="12.75">
      <c r="A9" s="3"/>
      <c r="B9" s="3"/>
      <c r="C9" s="3"/>
      <c r="D9" s="3"/>
      <c r="E9" s="3"/>
      <c r="F9" s="3"/>
      <c r="G9" s="3"/>
      <c r="H9" s="1"/>
      <c r="I9" s="1"/>
      <c r="J9" s="16"/>
      <c r="K9" s="1"/>
      <c r="L9" s="1"/>
      <c r="M9" s="1"/>
      <c r="N9" s="1"/>
      <c r="O9" s="1"/>
      <c r="P9" s="1"/>
      <c r="Q9" s="1"/>
      <c r="R9" s="23"/>
      <c r="AB9" s="1"/>
    </row>
    <row r="10" spans="1:28" ht="12.75">
      <c r="A10" s="3"/>
      <c r="B10" s="3"/>
      <c r="C10" s="3"/>
      <c r="D10" s="3"/>
      <c r="E10" s="3"/>
      <c r="F10" s="3"/>
      <c r="G10" s="3"/>
      <c r="H10" s="1"/>
      <c r="I10" s="1"/>
      <c r="J10" s="16"/>
      <c r="K10" s="1"/>
      <c r="L10" s="1"/>
      <c r="M10" s="1"/>
      <c r="N10" s="1"/>
      <c r="O10" s="1"/>
      <c r="P10" s="1"/>
      <c r="Q10" s="1"/>
      <c r="R10" s="23"/>
      <c r="AB10" s="1"/>
    </row>
    <row r="11" spans="1:28" ht="12.75">
      <c r="A11" s="3"/>
      <c r="B11" s="3"/>
      <c r="C11" s="3"/>
      <c r="D11" s="3"/>
      <c r="E11" s="3"/>
      <c r="F11" s="3"/>
      <c r="G11" s="3"/>
      <c r="H11" s="1"/>
      <c r="I11" s="1"/>
      <c r="J11" s="16"/>
      <c r="K11" s="1"/>
      <c r="L11" s="1"/>
      <c r="M11" s="1"/>
      <c r="N11" s="1"/>
      <c r="O11" s="1"/>
      <c r="P11" s="1"/>
      <c r="Q11" s="1"/>
      <c r="R11" s="23"/>
      <c r="AB11" s="1"/>
    </row>
    <row r="12" spans="1:28" ht="12.75">
      <c r="A12" s="3"/>
      <c r="B12" s="3"/>
      <c r="C12" s="3"/>
      <c r="D12" s="3"/>
      <c r="E12" s="3"/>
      <c r="F12" s="3"/>
      <c r="G12" s="3"/>
      <c r="H12" s="1"/>
      <c r="I12" s="1"/>
      <c r="J12" s="16"/>
      <c r="K12" s="1"/>
      <c r="L12" s="1"/>
      <c r="M12" s="1"/>
      <c r="N12" s="1"/>
      <c r="O12" s="1"/>
      <c r="P12" s="1"/>
      <c r="Q12" s="1"/>
      <c r="R12" s="23"/>
      <c r="AB12" s="1"/>
    </row>
    <row r="13" spans="23:28" ht="12.75">
      <c r="W13" s="27"/>
      <c r="AB13" s="1"/>
    </row>
    <row r="14" ht="12.75">
      <c r="AB14" s="1"/>
    </row>
    <row r="15" ht="12.75">
      <c r="AB15" s="1"/>
    </row>
    <row r="16" ht="12.75">
      <c r="AB16" s="1"/>
    </row>
    <row r="17" ht="12.75">
      <c r="AB17" s="1"/>
    </row>
    <row r="18" ht="12.75">
      <c r="AB18" s="1"/>
    </row>
    <row r="19" ht="12.75">
      <c r="AB19" s="1"/>
    </row>
    <row r="20" ht="12.75">
      <c r="AB20" s="1"/>
    </row>
    <row r="21" ht="12.75">
      <c r="AB21" s="1"/>
    </row>
    <row r="22" ht="12.75">
      <c r="AB22" s="1"/>
    </row>
    <row r="23" ht="12.75">
      <c r="AB23" s="1"/>
    </row>
    <row r="24" ht="12.75">
      <c r="AB24" s="1"/>
    </row>
    <row r="25" ht="12.75">
      <c r="AB25" s="1"/>
    </row>
    <row r="26" ht="12.75">
      <c r="AB26" s="1"/>
    </row>
    <row r="27" spans="24:26" ht="12.75">
      <c r="X27" s="15"/>
      <c r="Y27" s="15"/>
      <c r="Z27" s="15"/>
    </row>
    <row r="43" spans="1:18" ht="12.75">
      <c r="A43" s="10"/>
      <c r="B43" s="1"/>
      <c r="C43" s="12"/>
      <c r="D43" s="9"/>
      <c r="E43" s="11"/>
      <c r="F43" s="13"/>
      <c r="G43" s="12"/>
      <c r="H43" s="1"/>
      <c r="I43" s="1"/>
      <c r="J43" s="16"/>
      <c r="K43" s="14"/>
      <c r="L43" s="1"/>
      <c r="M43" s="1"/>
      <c r="N43" s="1"/>
      <c r="O43" s="1"/>
      <c r="P43" s="1"/>
      <c r="R43" s="23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6"/>
      <c r="K44" s="1"/>
      <c r="L44" s="1"/>
      <c r="M44" s="1"/>
      <c r="N44" s="1"/>
      <c r="O44" s="1"/>
      <c r="P44" s="1"/>
      <c r="Q44" s="1"/>
      <c r="R44" s="23"/>
    </row>
    <row r="45" spans="1:18" ht="12.75">
      <c r="A45" s="8"/>
      <c r="B45" s="1"/>
      <c r="C45" s="1"/>
      <c r="D45" s="1"/>
      <c r="E45" s="1"/>
      <c r="F45" s="1"/>
      <c r="G45" s="1"/>
      <c r="H45" s="1"/>
      <c r="I45" s="1"/>
      <c r="J45" s="16"/>
      <c r="K45" s="1"/>
      <c r="L45" s="1"/>
      <c r="M45" s="1"/>
      <c r="N45" s="1"/>
      <c r="O45" s="1"/>
      <c r="P45" s="1"/>
      <c r="Q45" s="1"/>
      <c r="R45" s="23"/>
    </row>
    <row r="46" spans="1:18" ht="12.75">
      <c r="A46" s="2"/>
      <c r="B46" s="1"/>
      <c r="C46" s="1"/>
      <c r="D46" s="1"/>
      <c r="E46" s="1"/>
      <c r="F46" s="1"/>
      <c r="G46" s="1"/>
      <c r="H46" s="1"/>
      <c r="I46" s="1"/>
      <c r="J46" s="16"/>
      <c r="K46" s="1"/>
      <c r="L46" s="1"/>
      <c r="M46" s="1"/>
      <c r="N46" s="4"/>
      <c r="O46" s="4"/>
      <c r="P46" s="4"/>
      <c r="R46" s="24"/>
    </row>
    <row r="47" spans="1:18" ht="12.75">
      <c r="A47" s="3"/>
      <c r="B47" s="6"/>
      <c r="C47" s="6"/>
      <c r="D47" s="6"/>
      <c r="E47" s="6"/>
      <c r="F47" s="3"/>
      <c r="G47" s="7"/>
      <c r="H47" s="7"/>
      <c r="I47" s="7"/>
      <c r="J47" s="17"/>
      <c r="K47" s="7"/>
      <c r="L47" s="7"/>
      <c r="M47" s="5"/>
      <c r="N47" s="7"/>
      <c r="O47" s="7"/>
      <c r="P47" s="7"/>
      <c r="R47" s="25"/>
    </row>
    <row r="48" spans="1:18" ht="12.75">
      <c r="A48" s="3"/>
      <c r="B48" s="6"/>
      <c r="C48" s="6"/>
      <c r="D48" s="6"/>
      <c r="E48" s="6"/>
      <c r="F48" s="3"/>
      <c r="G48" s="7"/>
      <c r="H48" s="7"/>
      <c r="I48" s="7"/>
      <c r="J48" s="17"/>
      <c r="K48" s="7"/>
      <c r="L48" s="7"/>
      <c r="M48" s="5"/>
      <c r="N48" s="7"/>
      <c r="O48" s="7"/>
      <c r="P48" s="7"/>
      <c r="R48" s="25"/>
    </row>
    <row r="49" spans="1:18" ht="12.75">
      <c r="A49" s="3"/>
      <c r="B49" s="6"/>
      <c r="C49" s="6"/>
      <c r="D49" s="6"/>
      <c r="E49" s="6"/>
      <c r="F49" s="3"/>
      <c r="G49" s="7"/>
      <c r="H49" s="7"/>
      <c r="I49" s="7"/>
      <c r="J49" s="17"/>
      <c r="K49" s="7"/>
      <c r="L49" s="7"/>
      <c r="M49" s="5"/>
      <c r="N49" s="7"/>
      <c r="O49" s="7"/>
      <c r="P49" s="7"/>
      <c r="R49" s="25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18"/>
      <c r="K50" s="3"/>
      <c r="L50" s="3"/>
      <c r="M50" s="3"/>
      <c r="N50" s="3"/>
      <c r="O50" s="3"/>
      <c r="P50" s="3"/>
      <c r="Q50" s="3"/>
      <c r="R50" s="26"/>
    </row>
    <row r="51" spans="1:18" ht="12.75">
      <c r="A51" s="3"/>
      <c r="B51" s="3"/>
      <c r="C51" s="3"/>
      <c r="D51" s="3"/>
      <c r="E51" s="3"/>
      <c r="F51" s="3"/>
      <c r="G51" s="3"/>
      <c r="H51" s="1"/>
      <c r="I51" s="1"/>
      <c r="J51" s="16"/>
      <c r="K51" s="1"/>
      <c r="L51" s="1"/>
      <c r="M51" s="1"/>
      <c r="N51" s="1"/>
      <c r="O51" s="1"/>
      <c r="P51" s="1"/>
      <c r="Q51" s="1"/>
      <c r="R51" s="23"/>
    </row>
    <row r="52" spans="1:18" ht="12.75">
      <c r="A52" s="3"/>
      <c r="B52" s="3"/>
      <c r="C52" s="3"/>
      <c r="D52" s="3"/>
      <c r="E52" s="3"/>
      <c r="F52" s="3"/>
      <c r="G52" s="3"/>
      <c r="H52" s="1"/>
      <c r="I52" s="1"/>
      <c r="J52" s="16"/>
      <c r="K52" s="1"/>
      <c r="L52" s="1"/>
      <c r="M52" s="1"/>
      <c r="N52" s="1"/>
      <c r="O52" s="1"/>
      <c r="P52" s="1"/>
      <c r="Q52" s="1"/>
      <c r="R52" s="23"/>
    </row>
    <row r="53" spans="1:18" ht="12.75">
      <c r="A53" s="3"/>
      <c r="B53" s="3"/>
      <c r="C53" s="3"/>
      <c r="D53" s="3"/>
      <c r="E53" s="3"/>
      <c r="F53" s="3"/>
      <c r="G53" s="3"/>
      <c r="H53" s="1"/>
      <c r="I53" s="1"/>
      <c r="J53" s="16"/>
      <c r="K53" s="1"/>
      <c r="L53" s="1"/>
      <c r="M53" s="1"/>
      <c r="N53" s="1"/>
      <c r="O53" s="1"/>
      <c r="P53" s="1"/>
      <c r="Q53" s="1"/>
      <c r="R53" s="23"/>
    </row>
    <row r="54" spans="1:18" ht="12.75">
      <c r="A54" s="3"/>
      <c r="B54" s="3"/>
      <c r="C54" s="3"/>
      <c r="D54" s="3"/>
      <c r="E54" s="3"/>
      <c r="F54" s="3"/>
      <c r="G54" s="3"/>
      <c r="H54" s="1"/>
      <c r="I54" s="1"/>
      <c r="J54" s="16"/>
      <c r="K54" s="1"/>
      <c r="L54" s="1"/>
      <c r="M54" s="1"/>
      <c r="N54" s="1"/>
      <c r="O54" s="1"/>
      <c r="P54" s="1"/>
      <c r="Q54" s="1"/>
      <c r="R54" s="23"/>
    </row>
    <row r="101" spans="1:18" ht="12.75">
      <c r="A101" s="10"/>
      <c r="B101" s="1"/>
      <c r="C101" s="12"/>
      <c r="D101" s="9"/>
      <c r="E101" s="11"/>
      <c r="F101" s="13"/>
      <c r="G101" s="12"/>
      <c r="H101" s="1"/>
      <c r="I101" s="1"/>
      <c r="J101" s="16"/>
      <c r="K101" s="14"/>
      <c r="L101" s="1"/>
      <c r="M101" s="1"/>
      <c r="N101" s="1"/>
      <c r="O101" s="1"/>
      <c r="P101" s="1"/>
      <c r="R101" s="23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6"/>
      <c r="K102" s="1"/>
      <c r="L102" s="1"/>
      <c r="M102" s="1"/>
      <c r="N102" s="1"/>
      <c r="O102" s="1"/>
      <c r="P102" s="1"/>
      <c r="Q102" s="1"/>
      <c r="R102" s="23"/>
    </row>
    <row r="103" spans="1:18" ht="12.75">
      <c r="A103" s="8"/>
      <c r="B103" s="1"/>
      <c r="C103" s="1"/>
      <c r="D103" s="1"/>
      <c r="E103" s="1"/>
      <c r="F103" s="1"/>
      <c r="G103" s="1"/>
      <c r="H103" s="1"/>
      <c r="I103" s="1"/>
      <c r="J103" s="16"/>
      <c r="K103" s="1"/>
      <c r="L103" s="1"/>
      <c r="M103" s="1"/>
      <c r="N103" s="1"/>
      <c r="O103" s="1"/>
      <c r="P103" s="1"/>
      <c r="Q103" s="1"/>
      <c r="R103" s="23"/>
    </row>
    <row r="104" spans="1:18" ht="12.75">
      <c r="A104" s="2"/>
      <c r="B104" s="1"/>
      <c r="C104" s="1"/>
      <c r="D104" s="1"/>
      <c r="E104" s="1"/>
      <c r="F104" s="1"/>
      <c r="G104" s="1"/>
      <c r="H104" s="1"/>
      <c r="I104" s="1"/>
      <c r="J104" s="16"/>
      <c r="K104" s="1"/>
      <c r="L104" s="1"/>
      <c r="M104" s="1"/>
      <c r="N104" s="4"/>
      <c r="O104" s="4"/>
      <c r="P104" s="4"/>
      <c r="R104" s="24"/>
    </row>
    <row r="105" spans="1:18" ht="12.75">
      <c r="A105" s="3"/>
      <c r="B105" s="6"/>
      <c r="C105" s="6"/>
      <c r="D105" s="6"/>
      <c r="E105" s="6"/>
      <c r="F105" s="3"/>
      <c r="G105" s="7"/>
      <c r="H105" s="7"/>
      <c r="I105" s="7"/>
      <c r="J105" s="17"/>
      <c r="K105" s="7"/>
      <c r="L105" s="7"/>
      <c r="M105" s="5"/>
      <c r="N105" s="7"/>
      <c r="O105" s="7"/>
      <c r="P105" s="7"/>
      <c r="R105" s="25"/>
    </row>
    <row r="106" spans="1:18" ht="12.75">
      <c r="A106" s="3"/>
      <c r="B106" s="6"/>
      <c r="C106" s="6"/>
      <c r="D106" s="6"/>
      <c r="E106" s="6"/>
      <c r="F106" s="3"/>
      <c r="G106" s="7"/>
      <c r="H106" s="7"/>
      <c r="I106" s="7"/>
      <c r="J106" s="17"/>
      <c r="K106" s="7"/>
      <c r="L106" s="7"/>
      <c r="M106" s="5"/>
      <c r="N106" s="7"/>
      <c r="O106" s="7"/>
      <c r="P106" s="7"/>
      <c r="R106" s="25"/>
    </row>
    <row r="107" spans="1:18" ht="12.75">
      <c r="A107" s="3"/>
      <c r="B107" s="6"/>
      <c r="C107" s="6"/>
      <c r="D107" s="6"/>
      <c r="E107" s="6"/>
      <c r="F107" s="3"/>
      <c r="G107" s="7"/>
      <c r="H107" s="7"/>
      <c r="I107" s="7"/>
      <c r="J107" s="17"/>
      <c r="K107" s="7"/>
      <c r="L107" s="7"/>
      <c r="M107" s="5"/>
      <c r="N107" s="7"/>
      <c r="O107" s="7"/>
      <c r="P107" s="7"/>
      <c r="R107" s="25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18"/>
      <c r="K108" s="3"/>
      <c r="L108" s="3"/>
      <c r="M108" s="3"/>
      <c r="N108" s="3"/>
      <c r="O108" s="3"/>
      <c r="P108" s="3"/>
      <c r="Q108" s="3"/>
      <c r="R108" s="26"/>
    </row>
    <row r="109" spans="1:18" ht="12.75">
      <c r="A109" s="3"/>
      <c r="B109" s="3"/>
      <c r="C109" s="3"/>
      <c r="D109" s="3"/>
      <c r="E109" s="3"/>
      <c r="F109" s="3"/>
      <c r="G109" s="3"/>
      <c r="H109" s="1"/>
      <c r="I109" s="1"/>
      <c r="J109" s="16"/>
      <c r="K109" s="1"/>
      <c r="L109" s="1"/>
      <c r="M109" s="1"/>
      <c r="N109" s="1"/>
      <c r="O109" s="1"/>
      <c r="P109" s="1"/>
      <c r="Q109" s="1"/>
      <c r="R109" s="23"/>
    </row>
    <row r="110" spans="1:18" ht="12.75">
      <c r="A110" s="3"/>
      <c r="B110" s="3"/>
      <c r="C110" s="3"/>
      <c r="D110" s="3"/>
      <c r="E110" s="3"/>
      <c r="F110" s="3"/>
      <c r="G110" s="3"/>
      <c r="H110" s="1"/>
      <c r="I110" s="1"/>
      <c r="J110" s="16"/>
      <c r="K110" s="1"/>
      <c r="L110" s="1"/>
      <c r="M110" s="1"/>
      <c r="N110" s="1"/>
      <c r="O110" s="1"/>
      <c r="P110" s="1"/>
      <c r="Q110" s="1"/>
      <c r="R110" s="23"/>
    </row>
    <row r="111" spans="1:18" ht="12.75">
      <c r="A111" s="3"/>
      <c r="B111" s="3"/>
      <c r="C111" s="3"/>
      <c r="D111" s="3"/>
      <c r="E111" s="3"/>
      <c r="F111" s="3"/>
      <c r="G111" s="3"/>
      <c r="H111" s="1"/>
      <c r="I111" s="1"/>
      <c r="J111" s="16"/>
      <c r="K111" s="1"/>
      <c r="L111" s="1"/>
      <c r="M111" s="1"/>
      <c r="N111" s="1"/>
      <c r="O111" s="1"/>
      <c r="P111" s="1"/>
      <c r="Q111" s="1"/>
      <c r="R111" s="23"/>
    </row>
    <row r="112" spans="1:18" ht="12.75">
      <c r="A112" s="3"/>
      <c r="B112" s="3"/>
      <c r="C112" s="3"/>
      <c r="D112" s="3"/>
      <c r="E112" s="3"/>
      <c r="F112" s="3"/>
      <c r="G112" s="3"/>
      <c r="H112" s="1"/>
      <c r="I112" s="1"/>
      <c r="J112" s="16"/>
      <c r="K112" s="1"/>
      <c r="L112" s="1"/>
      <c r="M112" s="1"/>
      <c r="N112" s="1"/>
      <c r="O112" s="1"/>
      <c r="P112" s="1"/>
      <c r="Q112" s="1"/>
      <c r="R112" s="23"/>
    </row>
  </sheetData>
  <sheetProtection/>
  <printOptions horizontalCentered="1"/>
  <pageMargins left="0.25" right="0.25" top="0.25" bottom="0.25" header="0.3" footer="0.3"/>
  <pageSetup fitToHeight="2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1.7109375" style="31" customWidth="1"/>
    <col min="3" max="3" width="9.00390625" style="0" customWidth="1"/>
    <col min="4" max="4" width="12.00390625" style="0" customWidth="1"/>
    <col min="5" max="5" width="13.140625" style="0" customWidth="1"/>
    <col min="6" max="6" width="1.1484375" style="0" customWidth="1"/>
    <col min="7" max="7" width="10.28125" style="0" customWidth="1"/>
    <col min="8" max="8" width="0.85546875" style="0" customWidth="1"/>
    <col min="9" max="9" width="10.00390625" style="0" customWidth="1"/>
    <col min="10" max="10" width="1.57421875" style="0" customWidth="1"/>
    <col min="11" max="11" width="15.57421875" style="31" customWidth="1"/>
    <col min="12" max="12" width="18.28125" style="0" customWidth="1"/>
    <col min="13" max="13" width="0.9921875" style="0" customWidth="1"/>
    <col min="14" max="14" width="17.00390625" style="0" customWidth="1"/>
    <col min="15" max="15" width="2.7109375" style="0" customWidth="1"/>
    <col min="16" max="16" width="15.00390625" style="0" customWidth="1"/>
    <col min="17" max="17" width="3.7109375" style="0" customWidth="1"/>
    <col min="18" max="18" width="0.71875" style="0" customWidth="1"/>
    <col min="19" max="19" width="12.00390625" style="0" customWidth="1"/>
    <col min="20" max="20" width="0.5625" style="0" customWidth="1"/>
    <col min="21" max="21" width="12.57421875" style="0" customWidth="1"/>
    <col min="22" max="22" width="15.140625" style="0" customWidth="1"/>
    <col min="23" max="23" width="1.8515625" style="0" customWidth="1"/>
    <col min="24" max="24" width="11.7109375" style="0" customWidth="1"/>
    <col min="25" max="25" width="3.140625" style="0" customWidth="1"/>
    <col min="26" max="26" width="2.28125" style="0" customWidth="1"/>
    <col min="27" max="27" width="5.57421875" style="0" customWidth="1"/>
    <col min="28" max="30" width="2.57421875" style="0" customWidth="1"/>
    <col min="31" max="31" width="3.28125" style="0" customWidth="1"/>
    <col min="32" max="32" width="1.1484375" style="0" customWidth="1"/>
    <col min="36" max="36" width="35.140625" style="0" customWidth="1"/>
    <col min="37" max="37" width="15.140625" style="0" customWidth="1"/>
    <col min="38" max="39" width="2.7109375" style="0" customWidth="1"/>
    <col min="40" max="40" width="16.8515625" style="0" customWidth="1"/>
    <col min="41" max="41" width="14.00390625" style="0" customWidth="1"/>
    <col min="42" max="42" width="10.57421875" style="0" customWidth="1"/>
    <col min="43" max="43" width="11.140625" style="0" customWidth="1"/>
    <col min="44" max="44" width="9.28125" style="0" customWidth="1"/>
    <col min="45" max="45" width="12.57421875" style="0" customWidth="1"/>
  </cols>
  <sheetData>
    <row r="1" spans="1:47" ht="15.75">
      <c r="A1" s="32" t="s">
        <v>29</v>
      </c>
      <c r="B1" s="20"/>
      <c r="C1" s="33"/>
      <c r="D1" s="33"/>
      <c r="E1" s="33"/>
      <c r="F1" s="33"/>
      <c r="G1" s="28"/>
      <c r="H1" s="28"/>
      <c r="I1" s="21"/>
      <c r="J1" s="21"/>
      <c r="K1" s="34"/>
      <c r="L1" s="28"/>
      <c r="M1" s="28"/>
      <c r="N1" s="28"/>
      <c r="O1" s="28"/>
      <c r="P1" s="21"/>
      <c r="Q1" s="21"/>
      <c r="R1" s="21"/>
      <c r="S1" s="28" t="s">
        <v>28</v>
      </c>
      <c r="T1" s="28"/>
      <c r="U1" s="21"/>
      <c r="V1" s="28"/>
      <c r="W1" s="21"/>
      <c r="X1" s="21"/>
      <c r="AN1" s="29"/>
      <c r="AO1" s="29"/>
      <c r="AP1" s="29"/>
      <c r="AQ1" s="29"/>
      <c r="AR1" s="29"/>
      <c r="AS1" s="29"/>
      <c r="AT1" s="29"/>
      <c r="AU1" s="29"/>
    </row>
    <row r="2" spans="1:24" ht="20.25">
      <c r="A2" s="32" t="s">
        <v>27</v>
      </c>
      <c r="B2" s="34"/>
      <c r="C2" s="28"/>
      <c r="D2" s="28"/>
      <c r="E2" s="28"/>
      <c r="F2" s="28"/>
      <c r="G2" s="37"/>
      <c r="H2" s="28"/>
      <c r="I2" s="21"/>
      <c r="J2" s="21"/>
      <c r="K2" s="34"/>
      <c r="L2" s="28"/>
      <c r="M2" s="28"/>
      <c r="N2" s="28"/>
      <c r="O2" s="28"/>
      <c r="P2" s="21"/>
      <c r="Q2" s="21"/>
      <c r="R2" s="21"/>
      <c r="S2" s="28" t="s">
        <v>0</v>
      </c>
      <c r="T2" s="28"/>
      <c r="U2" s="21"/>
      <c r="V2" s="28"/>
      <c r="W2" s="21"/>
      <c r="X2" s="21"/>
    </row>
    <row r="3" spans="1:24" ht="12.75">
      <c r="A3" s="38">
        <v>42694</v>
      </c>
      <c r="B3" s="34"/>
      <c r="C3" s="28"/>
      <c r="D3" s="28"/>
      <c r="E3" s="28"/>
      <c r="F3" s="28"/>
      <c r="G3" s="28"/>
      <c r="H3" s="28"/>
      <c r="I3" s="28"/>
      <c r="J3" s="28"/>
      <c r="K3" s="34"/>
      <c r="L3" s="28"/>
      <c r="M3" s="28"/>
      <c r="N3" s="28"/>
      <c r="O3" s="28"/>
      <c r="P3" s="28"/>
      <c r="Q3" s="28"/>
      <c r="R3" s="28"/>
      <c r="S3" s="28"/>
      <c r="T3" s="28"/>
      <c r="U3" s="21"/>
      <c r="V3" s="21"/>
      <c r="W3" s="21"/>
      <c r="X3" s="21"/>
    </row>
    <row r="4" spans="1:24" ht="12.75">
      <c r="A4" s="28"/>
      <c r="B4" s="21"/>
      <c r="C4" s="21"/>
      <c r="D4" s="21"/>
      <c r="E4" s="21"/>
      <c r="F4" s="21"/>
      <c r="G4" s="28"/>
      <c r="H4" s="28"/>
      <c r="I4" s="28"/>
      <c r="J4" s="28"/>
      <c r="K4" s="28" t="s">
        <v>18</v>
      </c>
      <c r="L4" s="21"/>
      <c r="M4" s="21"/>
      <c r="N4" s="21"/>
      <c r="O4" s="21"/>
      <c r="P4" s="21"/>
      <c r="Q4" s="28"/>
      <c r="R4" s="28"/>
      <c r="S4" s="28"/>
      <c r="T4" s="28"/>
      <c r="U4" s="21"/>
      <c r="V4" s="21"/>
      <c r="W4" s="21"/>
      <c r="X4" s="21"/>
    </row>
    <row r="5" spans="1:29" s="52" customFormat="1" ht="15.75">
      <c r="A5" s="53" t="s">
        <v>1</v>
      </c>
      <c r="B5" s="54" t="s">
        <v>15</v>
      </c>
      <c r="C5" s="54" t="s">
        <v>11</v>
      </c>
      <c r="D5" s="54"/>
      <c r="E5" s="51" t="s">
        <v>24</v>
      </c>
      <c r="F5" s="51"/>
      <c r="G5" s="51" t="s">
        <v>2</v>
      </c>
      <c r="H5" s="51"/>
      <c r="I5" s="51" t="s">
        <v>3</v>
      </c>
      <c r="J5" s="51"/>
      <c r="K5" s="51" t="s">
        <v>12</v>
      </c>
      <c r="L5" s="51" t="s">
        <v>19</v>
      </c>
      <c r="M5" s="49"/>
      <c r="N5" s="51" t="s">
        <v>26</v>
      </c>
      <c r="O5" s="51"/>
      <c r="P5" s="54" t="s">
        <v>11</v>
      </c>
      <c r="Q5" s="51"/>
      <c r="R5" s="51"/>
      <c r="S5" s="51" t="s">
        <v>22</v>
      </c>
      <c r="T5" s="51"/>
      <c r="U5" s="51" t="s">
        <v>20</v>
      </c>
      <c r="V5" s="51" t="s">
        <v>42</v>
      </c>
      <c r="W5" s="49"/>
      <c r="X5" s="51" t="s">
        <v>42</v>
      </c>
      <c r="Y5" s="49"/>
      <c r="Z5" s="49"/>
      <c r="AA5" s="49"/>
      <c r="AB5" s="49"/>
      <c r="AC5" s="49"/>
    </row>
    <row r="6" spans="1:29" s="52" customFormat="1" ht="16.5" thickBot="1">
      <c r="A6" s="55" t="s">
        <v>38</v>
      </c>
      <c r="B6" s="56" t="s">
        <v>14</v>
      </c>
      <c r="C6" s="56" t="s">
        <v>13</v>
      </c>
      <c r="D6" s="56"/>
      <c r="E6" s="56" t="s">
        <v>13</v>
      </c>
      <c r="F6" s="56"/>
      <c r="G6" s="56" t="s">
        <v>41</v>
      </c>
      <c r="H6" s="56"/>
      <c r="I6" s="56" t="s">
        <v>41</v>
      </c>
      <c r="J6" s="56"/>
      <c r="K6" s="56" t="s">
        <v>17</v>
      </c>
      <c r="L6" s="56" t="s">
        <v>39</v>
      </c>
      <c r="M6" s="56"/>
      <c r="N6" s="56" t="s">
        <v>39</v>
      </c>
      <c r="O6" s="56"/>
      <c r="P6" s="56" t="s">
        <v>9</v>
      </c>
      <c r="Q6" s="56"/>
      <c r="R6" s="56"/>
      <c r="S6" s="56" t="s">
        <v>23</v>
      </c>
      <c r="T6" s="56"/>
      <c r="U6" s="56" t="s">
        <v>21</v>
      </c>
      <c r="V6" s="56" t="s">
        <v>43</v>
      </c>
      <c r="W6" s="56"/>
      <c r="X6" s="56" t="s">
        <v>44</v>
      </c>
      <c r="Y6" s="49"/>
      <c r="Z6" s="49"/>
      <c r="AA6" s="49"/>
      <c r="AB6" s="49"/>
      <c r="AC6" s="49"/>
    </row>
    <row r="7" spans="1:29" s="52" customFormat="1" ht="20.25" customHeight="1">
      <c r="A7" s="57" t="s">
        <v>4</v>
      </c>
      <c r="B7" s="51"/>
      <c r="C7" s="51"/>
      <c r="D7" s="49"/>
      <c r="E7" s="51"/>
      <c r="F7" s="54"/>
      <c r="G7" s="49"/>
      <c r="H7" s="49"/>
      <c r="I7" s="49"/>
      <c r="J7" s="49"/>
      <c r="K7" s="50"/>
      <c r="L7" s="49"/>
      <c r="M7" s="49"/>
      <c r="N7" s="58"/>
      <c r="O7" s="58"/>
      <c r="P7" s="49"/>
      <c r="Q7" s="49"/>
      <c r="R7" s="49"/>
      <c r="S7" s="49"/>
      <c r="T7" s="49"/>
      <c r="U7" s="90"/>
      <c r="V7" s="90"/>
      <c r="W7" s="90"/>
      <c r="X7" s="90"/>
      <c r="Y7" s="90"/>
      <c r="Z7" s="49"/>
      <c r="AA7" s="49"/>
      <c r="AB7" s="49"/>
      <c r="AC7" s="49"/>
    </row>
    <row r="8" spans="1:29" s="52" customFormat="1" ht="15.75">
      <c r="A8" s="39" t="s">
        <v>30</v>
      </c>
      <c r="B8" s="40">
        <v>125000</v>
      </c>
      <c r="C8" s="79">
        <f>B8/2080</f>
        <v>60.09615384615385</v>
      </c>
      <c r="D8" s="59"/>
      <c r="E8" s="107">
        <v>0.7</v>
      </c>
      <c r="F8" s="59"/>
      <c r="G8" s="60">
        <f>B8*E8</f>
        <v>87500</v>
      </c>
      <c r="H8" s="61"/>
      <c r="I8" s="62">
        <f>B8-G8</f>
        <v>37500</v>
      </c>
      <c r="J8" s="62"/>
      <c r="K8" s="63">
        <f>G8/C8</f>
        <v>1456</v>
      </c>
      <c r="L8" s="61">
        <f>C8*2.5</f>
        <v>150.2403846153846</v>
      </c>
      <c r="M8" s="64" t="s">
        <v>18</v>
      </c>
      <c r="N8" s="60">
        <f>G8*2.5</f>
        <v>218750</v>
      </c>
      <c r="O8" s="64"/>
      <c r="P8" s="119">
        <v>180</v>
      </c>
      <c r="Q8" s="64"/>
      <c r="R8" s="64"/>
      <c r="S8" s="61">
        <f>K8*P8</f>
        <v>262080</v>
      </c>
      <c r="T8" s="64"/>
      <c r="U8" s="91">
        <f>S8/G8</f>
        <v>2.9952</v>
      </c>
      <c r="V8" s="101">
        <f>SUM(P8-L8)/P8</f>
        <v>0.1653311965811966</v>
      </c>
      <c r="W8" s="92"/>
      <c r="X8" s="93">
        <f>S8-N8</f>
        <v>43330</v>
      </c>
      <c r="Y8" s="49"/>
      <c r="Z8" s="49"/>
      <c r="AA8" s="49"/>
      <c r="AB8" s="49"/>
      <c r="AC8" s="49"/>
    </row>
    <row r="9" spans="1:29" s="52" customFormat="1" ht="15.75">
      <c r="A9" s="44" t="s">
        <v>31</v>
      </c>
      <c r="B9" s="40">
        <v>125000</v>
      </c>
      <c r="C9" s="78">
        <f>B9/2080</f>
        <v>60.09615384615385</v>
      </c>
      <c r="D9" s="67"/>
      <c r="E9" s="108">
        <v>0.7</v>
      </c>
      <c r="F9" s="67"/>
      <c r="G9" s="68">
        <f>B9*E9</f>
        <v>87500</v>
      </c>
      <c r="H9" s="69"/>
      <c r="I9" s="70">
        <f>B9-G9</f>
        <v>37500</v>
      </c>
      <c r="J9" s="70"/>
      <c r="K9" s="71">
        <f>G9/C9</f>
        <v>1456</v>
      </c>
      <c r="L9" s="69">
        <f>C9*2.5</f>
        <v>150.2403846153846</v>
      </c>
      <c r="M9" s="66"/>
      <c r="N9" s="68">
        <f>G9*2.5</f>
        <v>218750</v>
      </c>
      <c r="O9" s="66"/>
      <c r="P9" s="119">
        <v>180</v>
      </c>
      <c r="Q9" s="66"/>
      <c r="R9" s="66"/>
      <c r="S9" s="69">
        <f>K9*P9</f>
        <v>262080</v>
      </c>
      <c r="T9" s="66"/>
      <c r="U9" s="95">
        <f>S9/G9</f>
        <v>2.9952</v>
      </c>
      <c r="V9" s="94">
        <f>SUM(P9-L9)/P9</f>
        <v>0.1653311965811966</v>
      </c>
      <c r="W9" s="124"/>
      <c r="X9" s="96">
        <f>S9-N9</f>
        <v>43330</v>
      </c>
      <c r="Y9" s="49"/>
      <c r="Z9" s="49"/>
      <c r="AA9" s="49"/>
      <c r="AB9" s="49"/>
      <c r="AC9" s="49"/>
    </row>
    <row r="10" spans="1:29" s="52" customFormat="1" ht="15.75">
      <c r="A10" s="72" t="s">
        <v>5</v>
      </c>
      <c r="B10" s="41">
        <f>B8+B9</f>
        <v>250000</v>
      </c>
      <c r="C10" s="50"/>
      <c r="D10" s="50"/>
      <c r="E10" s="107"/>
      <c r="F10" s="49"/>
      <c r="G10" s="73">
        <f>SUM(G8:G9)</f>
        <v>175000</v>
      </c>
      <c r="H10" s="65"/>
      <c r="I10" s="73">
        <f>SUM(I8:I9)</f>
        <v>75000</v>
      </c>
      <c r="J10" s="73"/>
      <c r="K10" s="74">
        <f>SUM(K8:K9)</f>
        <v>2912</v>
      </c>
      <c r="L10" s="73">
        <f>SUM(L8:L9)</f>
        <v>300.4807692307692</v>
      </c>
      <c r="M10" s="49"/>
      <c r="N10" s="73">
        <f>SUM(N8:N9)</f>
        <v>437500</v>
      </c>
      <c r="O10" s="49"/>
      <c r="P10" s="120"/>
      <c r="Q10" s="49"/>
      <c r="R10" s="49"/>
      <c r="S10" s="73">
        <f>SUM(S8:S9)</f>
        <v>524160</v>
      </c>
      <c r="T10" s="49"/>
      <c r="U10" s="76"/>
      <c r="V10" s="97"/>
      <c r="W10" s="98"/>
      <c r="X10" s="93">
        <f>SUM(X8:X9)</f>
        <v>86660</v>
      </c>
      <c r="Y10" s="49"/>
      <c r="Z10" s="49"/>
      <c r="AA10" s="49"/>
      <c r="AB10" s="49"/>
      <c r="AC10" s="49"/>
    </row>
    <row r="11" spans="1:29" s="52" customFormat="1" ht="15.75">
      <c r="A11" s="48"/>
      <c r="B11" s="50"/>
      <c r="C11" s="50"/>
      <c r="D11" s="99"/>
      <c r="E11" s="85"/>
      <c r="F11" s="59"/>
      <c r="G11" s="65"/>
      <c r="H11" s="65"/>
      <c r="I11" s="65"/>
      <c r="J11" s="65"/>
      <c r="K11" s="65"/>
      <c r="L11" s="73"/>
      <c r="M11" s="73"/>
      <c r="N11" s="73"/>
      <c r="O11" s="65"/>
      <c r="P11" s="121"/>
      <c r="Q11" s="65"/>
      <c r="R11" s="65"/>
      <c r="S11" s="65"/>
      <c r="T11" s="65"/>
      <c r="U11" s="75"/>
      <c r="V11" s="97"/>
      <c r="W11" s="98"/>
      <c r="X11" s="93"/>
      <c r="Y11" s="49"/>
      <c r="Z11" s="49"/>
      <c r="AA11" s="49"/>
      <c r="AB11" s="49"/>
      <c r="AC11" s="49"/>
    </row>
    <row r="12" spans="1:29" s="52" customFormat="1" ht="15.75">
      <c r="A12" s="57" t="s">
        <v>8</v>
      </c>
      <c r="B12" s="54"/>
      <c r="C12" s="54"/>
      <c r="D12" s="54"/>
      <c r="E12" s="54"/>
      <c r="F12" s="59"/>
      <c r="G12" s="65"/>
      <c r="H12" s="65"/>
      <c r="I12" s="65"/>
      <c r="J12" s="65"/>
      <c r="K12" s="65"/>
      <c r="L12" s="65"/>
      <c r="M12" s="65"/>
      <c r="N12" s="65"/>
      <c r="O12" s="65"/>
      <c r="P12" s="119"/>
      <c r="Q12" s="65"/>
      <c r="R12" s="65"/>
      <c r="S12" s="65"/>
      <c r="T12" s="65"/>
      <c r="U12" s="76"/>
      <c r="V12" s="65"/>
      <c r="W12" s="49"/>
      <c r="X12" s="49"/>
      <c r="Y12" s="49"/>
      <c r="Z12" s="49"/>
      <c r="AA12" s="49"/>
      <c r="AB12" s="49"/>
      <c r="AC12" s="49"/>
    </row>
    <row r="13" spans="1:29" s="52" customFormat="1" ht="15.75">
      <c r="A13" s="43" t="s">
        <v>32</v>
      </c>
      <c r="B13" s="40">
        <v>80000</v>
      </c>
      <c r="C13" s="79">
        <f>B13/2080</f>
        <v>38.46153846153846</v>
      </c>
      <c r="D13" s="77"/>
      <c r="E13" s="107">
        <v>0.7</v>
      </c>
      <c r="F13" s="59"/>
      <c r="G13" s="60">
        <f>B13*E13</f>
        <v>56000</v>
      </c>
      <c r="H13" s="61"/>
      <c r="I13" s="62">
        <f>B13-G13</f>
        <v>24000</v>
      </c>
      <c r="J13" s="62"/>
      <c r="K13" s="111">
        <f>G13/C13</f>
        <v>1456</v>
      </c>
      <c r="L13" s="61">
        <f>C13*2.5</f>
        <v>96.15384615384615</v>
      </c>
      <c r="M13" s="49"/>
      <c r="N13" s="60">
        <f>G13*2.5</f>
        <v>140000</v>
      </c>
      <c r="O13" s="60"/>
      <c r="P13" s="119">
        <v>120</v>
      </c>
      <c r="Q13" s="65"/>
      <c r="R13" s="65"/>
      <c r="S13" s="61">
        <f>K13*P13</f>
        <v>174720</v>
      </c>
      <c r="T13" s="61"/>
      <c r="U13" s="100">
        <f>S13/G13</f>
        <v>3.12</v>
      </c>
      <c r="V13" s="101">
        <f>SUM(P13-L13)/P13</f>
        <v>0.1987179487179488</v>
      </c>
      <c r="W13" s="64"/>
      <c r="X13" s="102">
        <f>S13-N13</f>
        <v>34720</v>
      </c>
      <c r="Y13" s="49"/>
      <c r="Z13" s="49"/>
      <c r="AA13" s="49"/>
      <c r="AB13" s="49"/>
      <c r="AC13" s="49"/>
    </row>
    <row r="14" spans="1:29" s="52" customFormat="1" ht="15.75">
      <c r="A14" s="39" t="s">
        <v>33</v>
      </c>
      <c r="B14" s="40">
        <v>75000</v>
      </c>
      <c r="C14" s="79">
        <f>B14/2080</f>
        <v>36.05769230769231</v>
      </c>
      <c r="D14" s="77"/>
      <c r="E14" s="107">
        <v>0.8</v>
      </c>
      <c r="F14" s="59"/>
      <c r="G14" s="60">
        <f>B14*E14</f>
        <v>60000</v>
      </c>
      <c r="H14" s="61"/>
      <c r="I14" s="62">
        <f>B14-G14</f>
        <v>15000</v>
      </c>
      <c r="J14" s="62"/>
      <c r="K14" s="111">
        <f>G14/C14</f>
        <v>1664</v>
      </c>
      <c r="L14" s="61">
        <f>C14*2.5</f>
        <v>90.14423076923077</v>
      </c>
      <c r="M14" s="49"/>
      <c r="N14" s="60">
        <f>G14*2.5</f>
        <v>150000</v>
      </c>
      <c r="O14" s="60"/>
      <c r="P14" s="119">
        <v>115</v>
      </c>
      <c r="Q14" s="65"/>
      <c r="R14" s="65"/>
      <c r="S14" s="61">
        <f>K14*P14</f>
        <v>191360</v>
      </c>
      <c r="T14" s="61"/>
      <c r="U14" s="103">
        <f>S14/G14</f>
        <v>3.1893333333333334</v>
      </c>
      <c r="V14" s="101">
        <f>SUM(P14-L14)/P14</f>
        <v>0.21613712374581937</v>
      </c>
      <c r="W14" s="64"/>
      <c r="X14" s="102">
        <f>S14-N14</f>
        <v>41360</v>
      </c>
      <c r="Y14" s="49"/>
      <c r="Z14" s="49"/>
      <c r="AA14" s="49"/>
      <c r="AB14" s="49"/>
      <c r="AC14" s="49"/>
    </row>
    <row r="15" spans="1:29" s="52" customFormat="1" ht="15.75">
      <c r="A15" s="109" t="s">
        <v>34</v>
      </c>
      <c r="B15" s="45">
        <v>60000</v>
      </c>
      <c r="C15" s="78">
        <f>B15/2080</f>
        <v>28.846153846153847</v>
      </c>
      <c r="D15" s="78"/>
      <c r="E15" s="108">
        <v>0.89</v>
      </c>
      <c r="F15" s="67"/>
      <c r="G15" s="68">
        <f>B15*E15</f>
        <v>53400</v>
      </c>
      <c r="H15" s="69"/>
      <c r="I15" s="70">
        <f>B15-G15</f>
        <v>6600</v>
      </c>
      <c r="J15" s="70"/>
      <c r="K15" s="71">
        <f>G15/C15</f>
        <v>1851.2</v>
      </c>
      <c r="L15" s="69">
        <f>C15*2.5</f>
        <v>72.11538461538461</v>
      </c>
      <c r="M15" s="66"/>
      <c r="N15" s="68">
        <f>G15*2.5</f>
        <v>133500</v>
      </c>
      <c r="O15" s="68"/>
      <c r="P15" s="119">
        <v>90</v>
      </c>
      <c r="Q15" s="69"/>
      <c r="R15" s="69"/>
      <c r="S15" s="69">
        <f>K15*P15</f>
        <v>166608</v>
      </c>
      <c r="T15" s="69"/>
      <c r="U15" s="105">
        <f>S15/G15</f>
        <v>3.12</v>
      </c>
      <c r="V15" s="94">
        <f>SUM(P15-L15)/P15</f>
        <v>0.19871794871794873</v>
      </c>
      <c r="W15" s="66"/>
      <c r="X15" s="110">
        <f>S15-N15</f>
        <v>33108</v>
      </c>
      <c r="Y15" s="49"/>
      <c r="Z15" s="49"/>
      <c r="AA15" s="49"/>
      <c r="AB15" s="49"/>
      <c r="AC15" s="49"/>
    </row>
    <row r="16" spans="1:29" s="52" customFormat="1" ht="15.75">
      <c r="A16" s="48" t="s">
        <v>5</v>
      </c>
      <c r="B16" s="84">
        <f>SUM(B13:B15)</f>
        <v>215000</v>
      </c>
      <c r="C16" s="79"/>
      <c r="D16" s="79"/>
      <c r="E16" s="107"/>
      <c r="F16" s="59"/>
      <c r="G16" s="73">
        <f>SUM(G13:G15)</f>
        <v>169400</v>
      </c>
      <c r="H16" s="65"/>
      <c r="I16" s="73">
        <f>SUM(I13:I15)</f>
        <v>45600</v>
      </c>
      <c r="J16" s="73"/>
      <c r="K16" s="74">
        <f>SUM(K13:K15)</f>
        <v>4971.2</v>
      </c>
      <c r="L16" s="73">
        <f>SUM(L13:L15)</f>
        <v>258.41346153846155</v>
      </c>
      <c r="M16" s="49"/>
      <c r="N16" s="73">
        <f>SUM(N13:N15)</f>
        <v>423500</v>
      </c>
      <c r="O16" s="65"/>
      <c r="P16" s="120"/>
      <c r="Q16" s="65"/>
      <c r="R16" s="65"/>
      <c r="S16" s="73">
        <f>SUM(S13:S15)</f>
        <v>532688</v>
      </c>
      <c r="T16" s="65"/>
      <c r="U16" s="76"/>
      <c r="V16" s="89"/>
      <c r="W16" s="49"/>
      <c r="X16" s="104">
        <f>SUM(X13:X15)</f>
        <v>109188</v>
      </c>
      <c r="Y16" s="49"/>
      <c r="Z16" s="49"/>
      <c r="AA16" s="49"/>
      <c r="AB16" s="49"/>
      <c r="AC16" s="49"/>
    </row>
    <row r="17" spans="1:29" s="52" customFormat="1" ht="15.75">
      <c r="A17" s="48"/>
      <c r="B17" s="60"/>
      <c r="C17" s="88"/>
      <c r="D17" s="79"/>
      <c r="E17" s="85"/>
      <c r="F17" s="80"/>
      <c r="G17" s="65"/>
      <c r="H17" s="65"/>
      <c r="I17" s="65"/>
      <c r="J17" s="65"/>
      <c r="K17" s="81"/>
      <c r="L17" s="73"/>
      <c r="M17" s="65"/>
      <c r="N17" s="73"/>
      <c r="O17" s="65"/>
      <c r="P17" s="121"/>
      <c r="Q17" s="73"/>
      <c r="R17" s="73"/>
      <c r="S17" s="73"/>
      <c r="T17" s="65"/>
      <c r="U17" s="76"/>
      <c r="V17" s="89"/>
      <c r="W17" s="49"/>
      <c r="X17" s="104"/>
      <c r="Y17" s="49"/>
      <c r="Z17" s="49"/>
      <c r="AA17" s="49"/>
      <c r="AB17" s="49"/>
      <c r="AC17" s="49"/>
    </row>
    <row r="18" spans="1:29" s="52" customFormat="1" ht="15.75">
      <c r="A18" s="57" t="s">
        <v>6</v>
      </c>
      <c r="B18" s="59"/>
      <c r="C18" s="59"/>
      <c r="D18" s="79"/>
      <c r="E18" s="59"/>
      <c r="F18" s="59"/>
      <c r="G18" s="65"/>
      <c r="H18" s="65"/>
      <c r="I18" s="65"/>
      <c r="J18" s="65"/>
      <c r="K18" s="81"/>
      <c r="L18" s="73"/>
      <c r="M18" s="65"/>
      <c r="N18" s="65"/>
      <c r="O18" s="65"/>
      <c r="P18" s="119"/>
      <c r="Q18" s="65"/>
      <c r="R18" s="65"/>
      <c r="S18" s="65"/>
      <c r="T18" s="65"/>
      <c r="U18" s="65"/>
      <c r="V18" s="65"/>
      <c r="W18" s="65"/>
      <c r="X18" s="65"/>
      <c r="Y18" s="65"/>
      <c r="Z18" s="49"/>
      <c r="AA18" s="49"/>
      <c r="AB18" s="49"/>
      <c r="AC18" s="49"/>
    </row>
    <row r="19" spans="1:29" s="52" customFormat="1" ht="15.75">
      <c r="A19" s="44" t="s">
        <v>35</v>
      </c>
      <c r="B19" s="45">
        <v>40000</v>
      </c>
      <c r="C19" s="78">
        <f>B19/2080</f>
        <v>19.23076923076923</v>
      </c>
      <c r="D19" s="82"/>
      <c r="E19" s="108">
        <v>0.35</v>
      </c>
      <c r="F19" s="67"/>
      <c r="G19" s="68">
        <f>B19*E19</f>
        <v>14000</v>
      </c>
      <c r="H19" s="69"/>
      <c r="I19" s="70">
        <f>B19-G19</f>
        <v>26000</v>
      </c>
      <c r="J19" s="70"/>
      <c r="K19" s="71">
        <f>G19/C19</f>
        <v>728</v>
      </c>
      <c r="L19" s="69">
        <f>C19*2.82</f>
        <v>54.230769230769226</v>
      </c>
      <c r="M19" s="66"/>
      <c r="N19" s="68">
        <f>G19*2.82</f>
        <v>39480</v>
      </c>
      <c r="O19" s="68"/>
      <c r="P19" s="122">
        <v>60</v>
      </c>
      <c r="Q19" s="69"/>
      <c r="R19" s="69"/>
      <c r="S19" s="69">
        <f>K19*P19</f>
        <v>43680</v>
      </c>
      <c r="T19" s="69"/>
      <c r="U19" s="105">
        <f>S19/G19</f>
        <v>3.12</v>
      </c>
      <c r="V19" s="94">
        <f>SUM(P19-L19)/P19</f>
        <v>0.09615384615384623</v>
      </c>
      <c r="W19" s="66"/>
      <c r="X19" s="106">
        <f>S19-N19</f>
        <v>4200</v>
      </c>
      <c r="Y19" s="49"/>
      <c r="Z19" s="49"/>
      <c r="AA19" s="49"/>
      <c r="AB19" s="49"/>
      <c r="AC19" s="49"/>
    </row>
    <row r="20" spans="1:29" s="52" customFormat="1" ht="15.75">
      <c r="A20" s="48" t="s">
        <v>5</v>
      </c>
      <c r="C20" s="83"/>
      <c r="D20" s="49"/>
      <c r="E20" s="58"/>
      <c r="F20" s="59"/>
      <c r="G20" s="84">
        <f>G19</f>
        <v>14000</v>
      </c>
      <c r="H20" s="65"/>
      <c r="I20" s="84">
        <f>I19</f>
        <v>26000</v>
      </c>
      <c r="J20" s="73"/>
      <c r="K20" s="74">
        <f>K19</f>
        <v>728</v>
      </c>
      <c r="L20" s="84">
        <f>L19</f>
        <v>54.230769230769226</v>
      </c>
      <c r="M20" s="49"/>
      <c r="N20" s="84">
        <f>N19</f>
        <v>39480</v>
      </c>
      <c r="O20" s="49"/>
      <c r="P20" s="123"/>
      <c r="Q20" s="49"/>
      <c r="R20" s="49"/>
      <c r="S20" s="84">
        <f>S19</f>
        <v>43680</v>
      </c>
      <c r="T20" s="49"/>
      <c r="U20" s="100"/>
      <c r="V20" s="89"/>
      <c r="W20" s="49"/>
      <c r="X20" s="117">
        <f>X19</f>
        <v>4200</v>
      </c>
      <c r="Y20" s="49"/>
      <c r="Z20" s="49"/>
      <c r="AA20" s="49"/>
      <c r="AB20" s="49"/>
      <c r="AC20" s="49"/>
    </row>
    <row r="21" spans="1:29" s="52" customFormat="1" ht="15.75">
      <c r="A21" s="48" t="s">
        <v>10</v>
      </c>
      <c r="B21" s="50"/>
      <c r="C21" s="49"/>
      <c r="D21" s="49"/>
      <c r="P21" s="123"/>
      <c r="Y21" s="49"/>
      <c r="Z21" s="49"/>
      <c r="AA21" s="49"/>
      <c r="AB21" s="49"/>
      <c r="AC21" s="49"/>
    </row>
    <row r="22" spans="1:29" s="52" customFormat="1" ht="15.75">
      <c r="A22" s="50"/>
      <c r="B22" s="54"/>
      <c r="C22" s="49"/>
      <c r="D22" s="49"/>
      <c r="E22" s="73"/>
      <c r="F22" s="85"/>
      <c r="G22" s="49"/>
      <c r="H22" s="49"/>
      <c r="I22" s="49"/>
      <c r="J22" s="49"/>
      <c r="K22" s="50"/>
      <c r="L22" s="73"/>
      <c r="M22" s="49"/>
      <c r="N22" s="73"/>
      <c r="O22" s="49"/>
      <c r="P22" s="123"/>
      <c r="Q22" s="49"/>
      <c r="R22" s="49"/>
      <c r="S22" s="73"/>
      <c r="T22" s="49"/>
      <c r="U22" s="49"/>
      <c r="V22" s="73"/>
      <c r="W22" s="49"/>
      <c r="X22" s="73"/>
      <c r="Y22" s="49"/>
      <c r="Z22" s="49"/>
      <c r="AA22" s="49"/>
      <c r="AB22" s="49"/>
      <c r="AC22" s="49"/>
    </row>
    <row r="23" spans="1:24" ht="15.75">
      <c r="A23" s="42" t="s">
        <v>36</v>
      </c>
      <c r="B23" s="54"/>
      <c r="C23" s="112"/>
      <c r="D23" s="40"/>
      <c r="E23" s="40"/>
      <c r="F23" s="34"/>
      <c r="G23" s="28"/>
      <c r="H23" s="28"/>
      <c r="I23" s="28"/>
      <c r="J23" s="28"/>
      <c r="K23" s="28"/>
      <c r="L23" s="21"/>
      <c r="M23" s="21"/>
      <c r="N23" s="21"/>
      <c r="O23" s="21"/>
      <c r="P23" s="65"/>
      <c r="Q23" s="28"/>
      <c r="R23" s="28"/>
      <c r="S23" s="28"/>
      <c r="T23" s="28"/>
      <c r="U23" s="21"/>
      <c r="V23" s="21"/>
      <c r="W23" s="21"/>
      <c r="X23" s="21"/>
    </row>
    <row r="24" spans="1:24" ht="15.75">
      <c r="A24" s="44" t="s">
        <v>37</v>
      </c>
      <c r="B24" s="45">
        <v>80000</v>
      </c>
      <c r="C24" s="116">
        <v>50</v>
      </c>
      <c r="D24" s="45"/>
      <c r="E24" s="108">
        <v>1</v>
      </c>
      <c r="F24" s="113"/>
      <c r="G24" s="68">
        <f>B24*E24</f>
        <v>80000</v>
      </c>
      <c r="H24" s="114"/>
      <c r="I24" s="70">
        <f>B24-G24</f>
        <v>0</v>
      </c>
      <c r="J24" s="114"/>
      <c r="K24" s="71">
        <v>1600</v>
      </c>
      <c r="L24" s="69">
        <f>C24</f>
        <v>50</v>
      </c>
      <c r="M24" s="115"/>
      <c r="N24" s="68">
        <f>G24</f>
        <v>80000</v>
      </c>
      <c r="O24" s="115"/>
      <c r="P24" s="69">
        <v>120</v>
      </c>
      <c r="Q24" s="114"/>
      <c r="R24" s="114"/>
      <c r="S24" s="69">
        <f>K24*P24</f>
        <v>192000</v>
      </c>
      <c r="T24" s="114"/>
      <c r="U24" s="105">
        <f>S24/G24</f>
        <v>2.4</v>
      </c>
      <c r="V24" s="94">
        <f>SUM(P24-L24)/P24</f>
        <v>0.5833333333333334</v>
      </c>
      <c r="W24" s="115"/>
      <c r="X24" s="106">
        <f>S24-N24</f>
        <v>112000</v>
      </c>
    </row>
    <row r="25" spans="1:24" ht="15.75">
      <c r="A25" s="48" t="s">
        <v>7</v>
      </c>
      <c r="B25" s="84">
        <f>B10+B16+B19</f>
        <v>505000</v>
      </c>
      <c r="C25" s="47"/>
      <c r="D25" s="46"/>
      <c r="E25" s="46"/>
      <c r="F25" s="34"/>
      <c r="G25" s="84">
        <f>G10+G16+G20+G24</f>
        <v>438400</v>
      </c>
      <c r="H25" s="65"/>
      <c r="I25" s="84">
        <f>I10+I16+I20+I24</f>
        <v>146600</v>
      </c>
      <c r="J25" s="73"/>
      <c r="K25" s="74">
        <f>SUM(K10+K16+K20+K24)</f>
        <v>10211.2</v>
      </c>
      <c r="L25" s="84">
        <f>L10+L16+L20+L24</f>
        <v>663.125</v>
      </c>
      <c r="M25" s="49"/>
      <c r="N25" s="84">
        <f>N10+N16+N20+N24</f>
        <v>980480</v>
      </c>
      <c r="O25" s="49"/>
      <c r="P25" s="84">
        <f>P24</f>
        <v>120</v>
      </c>
      <c r="Q25" s="49"/>
      <c r="R25" s="49"/>
      <c r="S25" s="84">
        <f>S10+S16+S20+S24</f>
        <v>1292528</v>
      </c>
      <c r="T25" s="49"/>
      <c r="U25" s="100"/>
      <c r="V25" s="89"/>
      <c r="W25" s="49"/>
      <c r="X25" s="117">
        <f>X10+X16+X20+X24</f>
        <v>312048</v>
      </c>
    </row>
    <row r="26" spans="1:29" s="52" customFormat="1" ht="15.75">
      <c r="A26" s="48" t="s">
        <v>10</v>
      </c>
      <c r="B26" s="50"/>
      <c r="C26" s="49"/>
      <c r="D26" s="49"/>
      <c r="E26" s="85">
        <f>SUM(E8:E19)/6</f>
        <v>0.69</v>
      </c>
      <c r="F26" s="85"/>
      <c r="G26" s="49"/>
      <c r="H26" s="49"/>
      <c r="I26" s="49"/>
      <c r="J26" s="49"/>
      <c r="K26" s="50"/>
      <c r="L26" s="73">
        <f>SUM(L10+L16+L19)/3</f>
        <v>204.375</v>
      </c>
      <c r="M26" s="49"/>
      <c r="N26" s="73">
        <f>SUM(N10+N16+N19)/3</f>
        <v>300160</v>
      </c>
      <c r="O26" s="49"/>
      <c r="P26" s="73">
        <f>SUM(P8:P19)/6</f>
        <v>124.16666666666667</v>
      </c>
      <c r="Q26" s="49"/>
      <c r="R26" s="49"/>
      <c r="S26" s="118">
        <f>SUM(S10+S16+S20+S24)/4</f>
        <v>323132</v>
      </c>
      <c r="T26" s="49"/>
      <c r="U26" s="49"/>
      <c r="V26" s="85">
        <f>SUM(V8:V24)/7</f>
        <v>0.23196037054732713</v>
      </c>
      <c r="W26" s="49"/>
      <c r="X26" s="118">
        <f>SUM(X10+X16+X20+X24)/4</f>
        <v>78012</v>
      </c>
      <c r="Y26" s="49"/>
      <c r="Z26" s="49"/>
      <c r="AA26" s="49"/>
      <c r="AB26" s="49"/>
      <c r="AC26" s="49"/>
    </row>
    <row r="27" spans="1:29" s="52" customFormat="1" ht="15.75">
      <c r="A27" s="50"/>
      <c r="B27" s="50"/>
      <c r="C27" s="49"/>
      <c r="D27" s="49"/>
      <c r="E27" s="73" t="s">
        <v>25</v>
      </c>
      <c r="F27" s="85"/>
      <c r="G27" s="49"/>
      <c r="H27" s="49"/>
      <c r="I27" s="49"/>
      <c r="J27" s="49"/>
      <c r="K27" s="50"/>
      <c r="L27" s="73" t="s">
        <v>25</v>
      </c>
      <c r="M27" s="49"/>
      <c r="N27" s="73" t="s">
        <v>25</v>
      </c>
      <c r="O27" s="49"/>
      <c r="P27" s="73" t="s">
        <v>25</v>
      </c>
      <c r="Q27" s="49"/>
      <c r="R27" s="49"/>
      <c r="S27" s="73" t="s">
        <v>25</v>
      </c>
      <c r="T27" s="49"/>
      <c r="U27" s="49"/>
      <c r="V27" s="73" t="s">
        <v>25</v>
      </c>
      <c r="W27" s="49"/>
      <c r="X27" s="73" t="s">
        <v>25</v>
      </c>
      <c r="Y27" s="49"/>
      <c r="Z27" s="49"/>
      <c r="AA27" s="49"/>
      <c r="AB27" s="49"/>
      <c r="AC27" s="49"/>
    </row>
    <row r="28" spans="1:29" s="52" customFormat="1" ht="15.75">
      <c r="A28" s="50"/>
      <c r="B28" s="50"/>
      <c r="C28" s="49"/>
      <c r="D28" s="49"/>
      <c r="E28" s="73" t="s">
        <v>45</v>
      </c>
      <c r="F28" s="85"/>
      <c r="G28" s="49"/>
      <c r="H28" s="49"/>
      <c r="I28" s="49"/>
      <c r="J28" s="49"/>
      <c r="K28" s="50"/>
      <c r="L28" s="73" t="s">
        <v>45</v>
      </c>
      <c r="M28" s="49"/>
      <c r="N28" s="73" t="s">
        <v>45</v>
      </c>
      <c r="O28" s="49"/>
      <c r="P28" s="73" t="s">
        <v>45</v>
      </c>
      <c r="Q28" s="49"/>
      <c r="R28" s="49"/>
      <c r="S28" s="73" t="s">
        <v>47</v>
      </c>
      <c r="T28" s="49"/>
      <c r="U28" s="49"/>
      <c r="V28" s="73" t="s">
        <v>47</v>
      </c>
      <c r="W28" s="49"/>
      <c r="X28" s="73" t="s">
        <v>47</v>
      </c>
      <c r="Y28" s="49"/>
      <c r="Z28" s="49"/>
      <c r="AA28" s="49"/>
      <c r="AB28" s="49"/>
      <c r="AC28" s="49"/>
    </row>
    <row r="29" spans="1:29" s="52" customFormat="1" ht="13.5" customHeight="1">
      <c r="A29" s="125" t="s">
        <v>16</v>
      </c>
      <c r="B29" s="50"/>
      <c r="C29" s="49"/>
      <c r="D29" s="49"/>
      <c r="E29" s="73"/>
      <c r="F29" s="85"/>
      <c r="G29" s="49"/>
      <c r="H29" s="49"/>
      <c r="I29" s="49"/>
      <c r="J29" s="49"/>
      <c r="K29" s="50"/>
      <c r="L29" s="73" t="s">
        <v>46</v>
      </c>
      <c r="M29" s="49"/>
      <c r="N29" s="73" t="s">
        <v>46</v>
      </c>
      <c r="O29" s="49"/>
      <c r="P29" s="73" t="s">
        <v>46</v>
      </c>
      <c r="Q29" s="49"/>
      <c r="R29" s="49"/>
      <c r="S29" s="73" t="s">
        <v>46</v>
      </c>
      <c r="T29" s="49"/>
      <c r="U29" s="49"/>
      <c r="V29" s="73" t="s">
        <v>46</v>
      </c>
      <c r="W29" s="49"/>
      <c r="X29" s="73" t="s">
        <v>46</v>
      </c>
      <c r="Y29" s="49"/>
      <c r="Z29" s="49"/>
      <c r="AA29" s="49"/>
      <c r="AB29" s="49"/>
      <c r="AC29" s="49"/>
    </row>
    <row r="30" spans="1:29" s="52" customFormat="1" ht="15.75">
      <c r="A30" s="87" t="s">
        <v>40</v>
      </c>
      <c r="B30" s="50"/>
      <c r="C30" s="49"/>
      <c r="D30" s="49"/>
      <c r="E30" s="49"/>
      <c r="F30" s="85"/>
      <c r="G30" s="49"/>
      <c r="H30" s="49"/>
      <c r="I30" s="49"/>
      <c r="J30" s="49"/>
      <c r="K30" s="50"/>
      <c r="L30" s="73"/>
      <c r="M30" s="49"/>
      <c r="N30" s="73"/>
      <c r="O30" s="49"/>
      <c r="P30" s="73"/>
      <c r="Q30" s="49"/>
      <c r="R30" s="49"/>
      <c r="S30" s="73"/>
      <c r="T30" s="49"/>
      <c r="U30" s="49"/>
      <c r="V30" s="73"/>
      <c r="W30" s="49"/>
      <c r="X30" s="73"/>
      <c r="Y30" s="49"/>
      <c r="Z30" s="49"/>
      <c r="AA30" s="49"/>
      <c r="AB30" s="49"/>
      <c r="AC30" s="49"/>
    </row>
    <row r="31" spans="6:29" s="52" customFormat="1" ht="16.5" customHeight="1"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86"/>
      <c r="Y31" s="49"/>
      <c r="Z31" s="49"/>
      <c r="AA31" s="49"/>
      <c r="AB31" s="49"/>
      <c r="AC31" s="49"/>
    </row>
    <row r="32" spans="1:29" ht="12.75">
      <c r="A32" s="33"/>
      <c r="B32" s="34"/>
      <c r="C32" s="28"/>
      <c r="D32" s="28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36"/>
      <c r="Y32" s="21"/>
      <c r="Z32" s="21"/>
      <c r="AA32" s="21"/>
      <c r="AB32" s="21"/>
      <c r="AC32" s="21"/>
    </row>
    <row r="33" spans="1:29" ht="12.75">
      <c r="A33" s="21"/>
      <c r="B33" s="3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2.75">
      <c r="A34" s="21"/>
      <c r="B34" s="3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2.75">
      <c r="A35" s="21"/>
      <c r="B35" s="3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ht="12.75">
      <c r="K36"/>
    </row>
    <row r="37" ht="12.75">
      <c r="K37"/>
    </row>
    <row r="38" spans="9:14" ht="12.75">
      <c r="I38" s="30"/>
      <c r="K38"/>
      <c r="N38" s="30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9" ht="12.75">
      <c r="X59" s="3"/>
    </row>
    <row r="60" ht="12.75">
      <c r="X60" s="1"/>
    </row>
    <row r="61" ht="12.75">
      <c r="X61" s="1"/>
    </row>
    <row r="62" ht="12.75">
      <c r="X62" s="1"/>
    </row>
    <row r="63" ht="15.75">
      <c r="X63" s="29"/>
    </row>
    <row r="64" ht="15.75">
      <c r="X64" s="29"/>
    </row>
    <row r="65" ht="15.75">
      <c r="X65" s="29"/>
    </row>
    <row r="66" ht="15.75">
      <c r="X66" s="29"/>
    </row>
    <row r="67" spans="16:24" ht="15.75">
      <c r="P67" s="29"/>
      <c r="Q67" s="29"/>
      <c r="R67" s="29"/>
      <c r="S67" s="29"/>
      <c r="T67" s="29"/>
      <c r="U67" s="29"/>
      <c r="V67" s="29"/>
      <c r="W67" s="29"/>
      <c r="X67" s="29"/>
    </row>
  </sheetData>
  <sheetProtection/>
  <printOptions/>
  <pageMargins left="0.7" right="0.7" top="0.75" bottom="0.75" header="0.3" footer="0.3"/>
  <pageSetup fitToWidth="2" horizontalDpi="300" verticalDpi="300" orientation="landscape" paperSize="146" scale="55" r:id="rId1"/>
  <colBreaks count="1" manualBreakCount="1">
    <brk id="25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Taylor</dc:creator>
  <cp:keywords/>
  <dc:description/>
  <cp:lastModifiedBy>Steve</cp:lastModifiedBy>
  <cp:lastPrinted>2015-07-01T18:15:17Z</cp:lastPrinted>
  <dcterms:created xsi:type="dcterms:W3CDTF">1999-09-14T22:06:19Z</dcterms:created>
  <dcterms:modified xsi:type="dcterms:W3CDTF">2016-12-05T22:07:02Z</dcterms:modified>
  <cp:category/>
  <cp:version/>
  <cp:contentType/>
  <cp:contentStatus/>
</cp:coreProperties>
</file>